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work\workspace\altium\templates\template-altium-project\source\BOM\"/>
    </mc:Choice>
  </mc:AlternateContent>
  <xr:revisionPtr revIDLastSave="0" documentId="13_ncr:1_{819DFC76-571F-48D1-86FD-02332E3F4EDD}" xr6:coauthVersionLast="47" xr6:coauthVersionMax="47" xr10:uidLastSave="{00000000-0000-0000-0000-000000000000}"/>
  <bookViews>
    <workbookView xWindow="38280" yWindow="-45" windowWidth="38640" windowHeight="21120" tabRatio="198" xr2:uid="{00000000-000D-0000-FFFF-FFFF00000000}"/>
  </bookViews>
  <sheets>
    <sheet name="ORDER LIST" sheetId="1" r:id="rId1"/>
    <sheet name="_SERVICE_" sheetId="2" state="hidden" r:id="rId2"/>
  </sheets>
  <definedNames>
    <definedName name="__Anonymous_Sheet_DB__1">'ORDER LIST'!$A$8:$P$8</definedName>
    <definedName name="_xlnm._FilterDatabase" localSheetId="0" hidden="1">'ORDER LIST'!$A$8:$P$11</definedName>
    <definedName name="_xlnm.Print_Area" localSheetId="0">'ORDER LIST'!$A$3:$P$13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2" l="1"/>
  <c r="B14" i="2"/>
  <c r="B13" i="2"/>
  <c r="B12" i="2"/>
  <c r="B11" i="2"/>
  <c r="B10" i="2"/>
  <c r="B9" i="2"/>
  <c r="B8" i="2"/>
  <c r="B7" i="2"/>
  <c r="B6" i="2"/>
  <c r="B5" i="2"/>
  <c r="B4" i="2"/>
  <c r="B3" i="2"/>
  <c r="B2" i="2"/>
  <c r="O11" i="1"/>
  <c r="N11" i="1"/>
  <c r="E11" i="1"/>
  <c r="D11" i="1"/>
  <c r="F11" i="1" s="1"/>
  <c r="A11" i="1"/>
  <c r="N10" i="1"/>
  <c r="O10" i="1" s="1"/>
  <c r="O13" i="1" s="1"/>
  <c r="E10" i="1"/>
  <c r="D10" i="1"/>
  <c r="F10" i="1" s="1"/>
  <c r="A10" i="1"/>
  <c r="O9" i="1"/>
  <c r="N9" i="1"/>
  <c r="E9" i="1"/>
  <c r="D9" i="1"/>
  <c r="F9" i="1" s="1"/>
  <c r="A9" i="1"/>
  <c r="C6" i="1"/>
</calcChain>
</file>

<file path=xl/sharedStrings.xml><?xml version="1.0" encoding="utf-8"?>
<sst xmlns="http://schemas.openxmlformats.org/spreadsheetml/2006/main" count="56" uniqueCount="53">
  <si>
    <t>Field=Version</t>
  </si>
  <si>
    <t>Field=SCHRevision</t>
  </si>
  <si>
    <t>ORDER LIST</t>
  </si>
  <si>
    <t>Project:</t>
  </si>
  <si>
    <t>Field=ID</t>
  </si>
  <si>
    <t>Legend:</t>
  </si>
  <si>
    <t>Field=DrawnBy</t>
  </si>
  <si>
    <t>Field=ReportDate</t>
  </si>
  <si>
    <t>Variant:</t>
  </si>
  <si>
    <t>Field=VariantName</t>
  </si>
  <si>
    <t>Position is not mounted</t>
  </si>
  <si>
    <t>Field=CheckedBy</t>
  </si>
  <si>
    <t>Position has comments</t>
  </si>
  <si>
    <t>Field=ApprovedBy</t>
  </si>
  <si>
    <t>№</t>
  </si>
  <si>
    <t>Column=Designator</t>
  </si>
  <si>
    <t>Column=Quantity</t>
  </si>
  <si>
    <t>Margin</t>
  </si>
  <si>
    <t>Roundup</t>
  </si>
  <si>
    <t>Column=Database Table Name</t>
  </si>
  <si>
    <t>Column=Value</t>
  </si>
  <si>
    <t>Column=Pins</t>
  </si>
  <si>
    <t>Solder Joints per PCB</t>
  </si>
  <si>
    <t>Solder Joints per Order</t>
  </si>
  <si>
    <t>Notes</t>
  </si>
  <si>
    <t>Total Solder Joints:</t>
  </si>
  <si>
    <t>Database Table Name</t>
  </si>
  <si>
    <t>Round-up</t>
  </si>
  <si>
    <t>Accessories.txt</t>
  </si>
  <si>
    <t>Capacitors.txt</t>
  </si>
  <si>
    <t>Connectors.txt</t>
  </si>
  <si>
    <t>Crystals.txt</t>
  </si>
  <si>
    <t>Diodes.txt</t>
  </si>
  <si>
    <t>Fuses.txt</t>
  </si>
  <si>
    <t>ICs.txt</t>
  </si>
  <si>
    <t>Inductors.txt</t>
  </si>
  <si>
    <t>Mechanics.txt</t>
  </si>
  <si>
    <t>Miscellaneous.txt</t>
  </si>
  <si>
    <t>Relays.txt</t>
  </si>
  <si>
    <t>Resistors.txt</t>
  </si>
  <si>
    <t>Switches.txt</t>
  </si>
  <si>
    <t>Transistors.txt</t>
  </si>
  <si>
    <t>Запас:</t>
  </si>
  <si>
    <t>Количество комплектов:</t>
  </si>
  <si>
    <t>Разработал:</t>
  </si>
  <si>
    <t>Проверил:</t>
  </si>
  <si>
    <t>Утвердил:</t>
  </si>
  <si>
    <t>Column=Производитель</t>
  </si>
  <si>
    <t>Column=Описание</t>
  </si>
  <si>
    <t>В наличии</t>
  </si>
  <si>
    <t>Общее количество</t>
  </si>
  <si>
    <t>Версия:</t>
  </si>
  <si>
    <t>Column=Наименование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</si>
</sst>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04"/>
    </font>
    <font>
      <b/>
      <sz val="10"/>
      <name val="Arial"/>
      <charset val="204"/>
    </font>
    <font>
      <sz val="14"/>
      <name val="Arial"/>
      <charset val="204"/>
    </font>
    <font>
      <b/>
      <sz val="14"/>
      <name val="Arial"/>
      <charset val="204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E6FF9B"/>
        <bgColor indexed="51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9" fontId="5" fillId="0" borderId="0" applyFont="0" applyFill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left"/>
    </xf>
    <xf numFmtId="9" fontId="0" fillId="0" borderId="0" xfId="0" applyNumberForma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3" borderId="3" xfId="2" applyBorder="1" applyAlignment="1">
      <alignment horizontal="left"/>
    </xf>
    <xf numFmtId="9" fontId="4" fillId="3" borderId="3" xfId="2" applyNumberForma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 wrapText="1"/>
    </xf>
    <xf numFmtId="0" fontId="0" fillId="0" borderId="0" xfId="1" applyNumberFormat="1" applyFont="1" applyAlignment="1">
      <alignment horizontal="center" vertical="top"/>
    </xf>
    <xf numFmtId="0" fontId="4" fillId="4" borderId="0" xfId="3" applyAlignment="1">
      <alignment horizontal="center" vertical="top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5" borderId="0" xfId="0" applyFill="1"/>
    <xf numFmtId="0" fontId="0" fillId="6" borderId="0" xfId="0" applyFill="1"/>
    <xf numFmtId="0" fontId="1" fillId="0" borderId="0" xfId="0" applyFont="1" applyAlignment="1">
      <alignment horizontal="center"/>
    </xf>
  </cellXfs>
  <cellStyles count="4">
    <cellStyle name="20% — акцент1" xfId="2" builtinId="30"/>
    <cellStyle name="20% — акцент3" xfId="3" builtinId="38"/>
    <cellStyle name="Обычный" xfId="0" builtinId="0"/>
    <cellStyle name="Процентный" xfId="1" builtinId="5"/>
  </cellStyles>
  <dxfs count="5">
    <dxf>
      <fill>
        <patternFill patternType="solid">
          <bgColor theme="4" tint="0.79995117038483843"/>
        </patternFill>
      </fill>
    </dxf>
    <dxf>
      <fill>
        <patternFill patternType="solid">
          <bgColor theme="6" tint="0.79995117038483843"/>
        </patternFill>
      </fill>
    </dxf>
    <dxf>
      <font>
        <color auto="1"/>
      </font>
      <fill>
        <patternFill patternType="solid">
          <bgColor rgb="FFF8E6B9"/>
        </patternFill>
      </fill>
    </dxf>
    <dxf>
      <fill>
        <patternFill patternType="solid">
          <bgColor theme="5" tint="0.79995117038483843"/>
        </patternFill>
      </fill>
    </dxf>
    <dxf>
      <fill>
        <patternFill patternType="solid">
          <bgColor rgb="FFE6FF9B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8E6B9"/>
      <color rgb="FFE6FF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"/>
  <sheetViews>
    <sheetView tabSelected="1" topLeftCell="A3" zoomScale="85" zoomScaleNormal="85" workbookViewId="0">
      <selection activeCell="K11" sqref="K11"/>
    </sheetView>
  </sheetViews>
  <sheetFormatPr defaultColWidth="11.5703125" defaultRowHeight="12.75" x14ac:dyDescent="0.2"/>
  <cols>
    <col min="1" max="1" width="5.140625" style="5" customWidth="1"/>
    <col min="2" max="2" width="18.28515625" style="6" customWidth="1"/>
    <col min="3" max="3" width="14.28515625" style="5" customWidth="1"/>
    <col min="4" max="4" width="14.28515625" style="5" hidden="1" customWidth="1"/>
    <col min="5" max="5" width="7.7109375" style="5" hidden="1" customWidth="1"/>
    <col min="6" max="6" width="14.28515625" style="6" customWidth="1"/>
    <col min="7" max="7" width="25" style="6" bestFit="1" customWidth="1"/>
    <col min="8" max="8" width="19.28515625" style="6" customWidth="1"/>
    <col min="9" max="9" width="51.42578125" style="6" customWidth="1"/>
    <col min="10" max="11" width="28.5703125" style="6" customWidth="1"/>
    <col min="12" max="12" width="17.140625" style="6" customWidth="1"/>
    <col min="13" max="13" width="16.28515625" style="6" customWidth="1"/>
    <col min="14" max="14" width="24.5703125" style="6" customWidth="1"/>
    <col min="15" max="15" width="26.140625" style="6" customWidth="1"/>
    <col min="16" max="16" width="34.28515625" style="6" customWidth="1"/>
    <col min="17" max="16384" width="11.5703125" style="6"/>
  </cols>
  <sheetData>
    <row r="1" spans="1:16" hidden="1" x14ac:dyDescent="0.2">
      <c r="A1" s="6"/>
      <c r="B1" s="6" t="s">
        <v>0</v>
      </c>
    </row>
    <row r="2" spans="1:16" hidden="1" x14ac:dyDescent="0.2">
      <c r="A2" s="6"/>
      <c r="B2" s="6" t="s">
        <v>1</v>
      </c>
      <c r="C2" s="6"/>
      <c r="D2" s="6"/>
      <c r="E2" s="6"/>
    </row>
    <row r="3" spans="1:16" s="3" customFormat="1" ht="22.5" customHeight="1" x14ac:dyDescent="0.25">
      <c r="A3" s="7"/>
      <c r="B3" s="8" t="s">
        <v>2</v>
      </c>
      <c r="C3" s="9"/>
      <c r="D3" s="9"/>
      <c r="E3" s="9"/>
    </row>
    <row r="4" spans="1:16" ht="15.75" customHeight="1" x14ac:dyDescent="0.2">
      <c r="A4" s="10"/>
      <c r="B4" s="11" t="s">
        <v>3</v>
      </c>
      <c r="C4" s="12" t="s">
        <v>4</v>
      </c>
      <c r="D4" s="13"/>
      <c r="E4" s="13"/>
      <c r="F4" s="14"/>
      <c r="G4" s="14"/>
      <c r="H4" s="14"/>
      <c r="I4" s="14"/>
      <c r="J4" s="28" t="s">
        <v>5</v>
      </c>
      <c r="K4" s="14"/>
      <c r="L4" s="14"/>
      <c r="M4" s="11" t="s">
        <v>44</v>
      </c>
      <c r="N4" s="15" t="s">
        <v>6</v>
      </c>
      <c r="O4" s="15"/>
      <c r="P4" s="15" t="s">
        <v>7</v>
      </c>
    </row>
    <row r="5" spans="1:16" ht="15.75" customHeight="1" x14ac:dyDescent="0.25">
      <c r="A5" s="10"/>
      <c r="B5" s="11" t="s">
        <v>8</v>
      </c>
      <c r="C5" s="15" t="s">
        <v>9</v>
      </c>
      <c r="D5" s="6"/>
      <c r="E5" s="6"/>
      <c r="G5" s="16" t="s">
        <v>43</v>
      </c>
      <c r="H5" s="17">
        <v>1</v>
      </c>
      <c r="J5" s="29" t="s">
        <v>10</v>
      </c>
      <c r="K5" s="29"/>
      <c r="M5" s="11" t="s">
        <v>45</v>
      </c>
      <c r="N5" s="15" t="s">
        <v>11</v>
      </c>
      <c r="O5" s="15"/>
      <c r="P5" s="15" t="s">
        <v>7</v>
      </c>
    </row>
    <row r="6" spans="1:16" ht="15.75" customHeight="1" x14ac:dyDescent="0.25">
      <c r="A6" s="10"/>
      <c r="B6" s="11" t="s">
        <v>51</v>
      </c>
      <c r="C6" s="15" t="str">
        <f>IF(B1="Field=Version","&lt;Version&gt;",B1&amp;"."&amp;B2)</f>
        <v>&lt;Version&gt;</v>
      </c>
      <c r="D6" s="6"/>
      <c r="E6" s="6"/>
      <c r="G6" s="16" t="s">
        <v>42</v>
      </c>
      <c r="H6" s="18">
        <v>0.1</v>
      </c>
      <c r="J6" s="30" t="s">
        <v>12</v>
      </c>
      <c r="K6" s="30"/>
      <c r="M6" s="11" t="s">
        <v>46</v>
      </c>
      <c r="N6" s="15" t="s">
        <v>13</v>
      </c>
      <c r="O6" s="15"/>
      <c r="P6" s="15" t="s">
        <v>7</v>
      </c>
    </row>
    <row r="7" spans="1:16" x14ac:dyDescent="0.2">
      <c r="A7" s="19"/>
      <c r="B7" s="20"/>
      <c r="C7" s="20"/>
      <c r="D7" s="6"/>
      <c r="E7" s="6"/>
      <c r="F7"/>
      <c r="G7"/>
      <c r="H7"/>
      <c r="L7"/>
      <c r="M7"/>
      <c r="N7"/>
      <c r="O7"/>
      <c r="P7"/>
    </row>
    <row r="8" spans="1:16" x14ac:dyDescent="0.2">
      <c r="A8" s="21" t="s">
        <v>14</v>
      </c>
      <c r="B8" s="1" t="s">
        <v>15</v>
      </c>
      <c r="C8" s="1" t="s">
        <v>16</v>
      </c>
      <c r="D8" s="1" t="s">
        <v>17</v>
      </c>
      <c r="E8" s="1" t="s">
        <v>18</v>
      </c>
      <c r="F8" s="1" t="s">
        <v>50</v>
      </c>
      <c r="G8" s="1" t="s">
        <v>49</v>
      </c>
      <c r="H8" s="1" t="s">
        <v>19</v>
      </c>
      <c r="I8" s="1" t="s">
        <v>48</v>
      </c>
      <c r="J8" s="1" t="s">
        <v>47</v>
      </c>
      <c r="K8" s="1" t="s">
        <v>52</v>
      </c>
      <c r="L8" s="1" t="s">
        <v>20</v>
      </c>
      <c r="M8" s="1" t="s">
        <v>21</v>
      </c>
      <c r="N8" s="1" t="s">
        <v>22</v>
      </c>
      <c r="O8" s="1" t="s">
        <v>23</v>
      </c>
      <c r="P8" s="1" t="s">
        <v>24</v>
      </c>
    </row>
    <row r="9" spans="1:16" ht="15" x14ac:dyDescent="0.2">
      <c r="A9" s="22">
        <f>ROW()-8</f>
        <v>1</v>
      </c>
      <c r="B9" s="23"/>
      <c r="C9" s="22"/>
      <c r="D9" s="24" t="e">
        <f>VLOOKUP(H9,_SERVICE_!$A$2:$C$15,2)</f>
        <v>#N/A</v>
      </c>
      <c r="E9" s="24" t="e">
        <f>VLOOKUP(H9,_SERVICE_!$A$2:$C$15,3)</f>
        <v>#N/A</v>
      </c>
      <c r="F9" s="25" t="e">
        <f>CEILING(IF(D9&lt;1,C9*$H$5*(1+D9),IF(C9&gt;0,C9*$H$5+D9,0)),E9)</f>
        <v>#N/A</v>
      </c>
      <c r="G9" s="22"/>
      <c r="H9" s="26"/>
      <c r="I9" s="23"/>
      <c r="J9" s="23"/>
      <c r="K9" s="23"/>
      <c r="L9" s="23"/>
      <c r="M9" s="22"/>
      <c r="N9" s="22">
        <f>M9*C9</f>
        <v>0</v>
      </c>
      <c r="O9" s="25">
        <f>N9*$H$5</f>
        <v>0</v>
      </c>
      <c r="P9" s="23"/>
    </row>
    <row r="10" spans="1:16" ht="15" x14ac:dyDescent="0.2">
      <c r="A10" s="22">
        <f t="shared" ref="A10:A11" si="0">ROW()-8</f>
        <v>2</v>
      </c>
      <c r="B10" s="23"/>
      <c r="C10" s="22"/>
      <c r="D10" s="24" t="e">
        <f>VLOOKUP(H10,_SERVICE_!$A$2:$C$15,2)</f>
        <v>#N/A</v>
      </c>
      <c r="E10" s="24" t="e">
        <f>VLOOKUP(H10,_SERVICE_!$A$2:$C$15,3)</f>
        <v>#N/A</v>
      </c>
      <c r="F10" s="25" t="e">
        <f>CEILING(IF(D10&lt;1,C10*$H$5*(1+D10),IF(C10&gt;0,C10*$H$5+D10,0)),E10)</f>
        <v>#N/A</v>
      </c>
      <c r="G10" s="22"/>
      <c r="H10" s="26"/>
      <c r="I10" s="23"/>
      <c r="J10" s="23"/>
      <c r="K10" s="23"/>
      <c r="L10" s="23"/>
      <c r="M10" s="22"/>
      <c r="N10" s="22">
        <f>M10*C10</f>
        <v>0</v>
      </c>
      <c r="O10" s="25">
        <f>N10*$H$5</f>
        <v>0</v>
      </c>
      <c r="P10" s="23"/>
    </row>
    <row r="11" spans="1:16" ht="15" x14ac:dyDescent="0.2">
      <c r="A11" s="22">
        <f t="shared" si="0"/>
        <v>3</v>
      </c>
      <c r="B11" s="26"/>
      <c r="C11" s="22"/>
      <c r="D11" s="24" t="e">
        <f>VLOOKUP(H11,_SERVICE_!$A$2:$C$15,2)</f>
        <v>#N/A</v>
      </c>
      <c r="E11" s="24" t="e">
        <f>VLOOKUP(H11,_SERVICE_!$A$2:$C$15,3)</f>
        <v>#N/A</v>
      </c>
      <c r="F11" s="25" t="e">
        <f>CEILING(IF(D11&lt;1,C11*$H$5*(1+D11),IF(C11&gt;0,C11*$H$5+D11,0)),E11)</f>
        <v>#N/A</v>
      </c>
      <c r="G11" s="22"/>
      <c r="H11" s="26"/>
      <c r="I11" s="23"/>
      <c r="J11" s="23"/>
      <c r="K11" s="23"/>
      <c r="L11" s="26"/>
      <c r="M11" s="22"/>
      <c r="N11" s="22">
        <f>M11*C11</f>
        <v>0</v>
      </c>
      <c r="O11" s="25">
        <f>N11*$H$5</f>
        <v>0</v>
      </c>
      <c r="P11" s="23"/>
    </row>
    <row r="12" spans="1:16" s="4" customFormat="1" x14ac:dyDescent="0.2">
      <c r="A12" s="27"/>
      <c r="B12" s="28"/>
      <c r="C12" s="27"/>
      <c r="D12" s="27"/>
      <c r="E12" s="27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1:16" x14ac:dyDescent="0.2">
      <c r="N13" s="4" t="s">
        <v>25</v>
      </c>
      <c r="O13" s="31">
        <f>SUM(O9:O11)</f>
        <v>0</v>
      </c>
    </row>
  </sheetData>
  <sheetProtection selectLockedCells="1" selectUnlockedCells="1"/>
  <autoFilter ref="A8:P11" xr:uid="{00000000-0009-0000-0000-000000000000}"/>
  <conditionalFormatting sqref="A9:P11">
    <cfRule type="expression" dxfId="4" priority="6" stopIfTrue="1">
      <formula>IF(INDIRECT("P"&amp;ROW())&lt;&gt;"",TRUE,FALSE)</formula>
    </cfRule>
  </conditionalFormatting>
  <conditionalFormatting sqref="G9:G11">
    <cfRule type="containsBlanks" dxfId="3" priority="2" stopIfTrue="1">
      <formula>LEN(TRIM(G9))=0</formula>
    </cfRule>
    <cfRule type="cellIs" dxfId="2" priority="4" stopIfTrue="1" operator="lessThan">
      <formula>INDIRECT("F"&amp;ROW())</formula>
    </cfRule>
    <cfRule type="cellIs" dxfId="1" priority="5" stopIfTrue="1" operator="greaterThanOrEqual">
      <formula>INDIRECT("F"&amp;ROW())</formula>
    </cfRule>
    <cfRule type="expression" dxfId="0" priority="77">
      <formula>MOD(ROW(),2)=0</formula>
    </cfRule>
  </conditionalFormatting>
  <printOptions horizontalCentered="1"/>
  <pageMargins left="0.39370078740157499" right="0.39370078740157499" top="0.39370078740157499" bottom="0.39370078740157499" header="0.196850393700787" footer="0.196850393700787"/>
  <pageSetup paperSize="9" scale="32" fitToHeight="0" orientation="landscape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5"/>
  <sheetViews>
    <sheetView workbookViewId="0">
      <selection activeCell="A2" sqref="A2"/>
    </sheetView>
  </sheetViews>
  <sheetFormatPr defaultColWidth="9" defaultRowHeight="12.75" x14ac:dyDescent="0.2"/>
  <cols>
    <col min="1" max="1" width="25.5703125" customWidth="1"/>
    <col min="2" max="3" width="12.42578125" customWidth="1"/>
  </cols>
  <sheetData>
    <row r="1" spans="1:3" x14ac:dyDescent="0.2">
      <c r="A1" s="1" t="s">
        <v>26</v>
      </c>
      <c r="B1" s="1" t="s">
        <v>17</v>
      </c>
      <c r="C1" s="1" t="s">
        <v>27</v>
      </c>
    </row>
    <row r="2" spans="1:3" x14ac:dyDescent="0.2">
      <c r="A2" t="s">
        <v>28</v>
      </c>
      <c r="B2">
        <f>IF('ORDER LIST'!$H$6=0,0,1)</f>
        <v>1</v>
      </c>
      <c r="C2">
        <v>1</v>
      </c>
    </row>
    <row r="3" spans="1:3" x14ac:dyDescent="0.2">
      <c r="A3" t="s">
        <v>29</v>
      </c>
      <c r="B3" s="2">
        <f>'ORDER LIST'!$H$6</f>
        <v>0.1</v>
      </c>
      <c r="C3">
        <v>5</v>
      </c>
    </row>
    <row r="4" spans="1:3" x14ac:dyDescent="0.2">
      <c r="A4" t="s">
        <v>30</v>
      </c>
      <c r="B4">
        <f>IF('ORDER LIST'!$H$6=0,0,1)</f>
        <v>1</v>
      </c>
      <c r="C4">
        <v>1</v>
      </c>
    </row>
    <row r="5" spans="1:3" x14ac:dyDescent="0.2">
      <c r="A5" t="s">
        <v>31</v>
      </c>
      <c r="B5" s="2">
        <f>'ORDER LIST'!$H$6</f>
        <v>0.1</v>
      </c>
      <c r="C5">
        <v>1</v>
      </c>
    </row>
    <row r="6" spans="1:3" x14ac:dyDescent="0.2">
      <c r="A6" t="s">
        <v>32</v>
      </c>
      <c r="B6" s="2">
        <f>'ORDER LIST'!$H$6</f>
        <v>0.1</v>
      </c>
      <c r="C6">
        <v>5</v>
      </c>
    </row>
    <row r="7" spans="1:3" x14ac:dyDescent="0.2">
      <c r="A7" t="s">
        <v>33</v>
      </c>
      <c r="B7" s="2">
        <f>'ORDER LIST'!$H$6</f>
        <v>0.1</v>
      </c>
      <c r="C7">
        <v>1</v>
      </c>
    </row>
    <row r="8" spans="1:3" x14ac:dyDescent="0.2">
      <c r="A8" t="s">
        <v>34</v>
      </c>
      <c r="B8">
        <f>IF('ORDER LIST'!$H$6=0,0,1)</f>
        <v>1</v>
      </c>
      <c r="C8">
        <v>1</v>
      </c>
    </row>
    <row r="9" spans="1:3" x14ac:dyDescent="0.2">
      <c r="A9" t="s">
        <v>35</v>
      </c>
      <c r="B9" s="2">
        <f>'ORDER LIST'!$H$6</f>
        <v>0.1</v>
      </c>
      <c r="C9">
        <v>1</v>
      </c>
    </row>
    <row r="10" spans="1:3" x14ac:dyDescent="0.2">
      <c r="A10" t="s">
        <v>36</v>
      </c>
      <c r="B10" s="2">
        <f>'ORDER LIST'!$H$6</f>
        <v>0.1</v>
      </c>
      <c r="C10">
        <v>1</v>
      </c>
    </row>
    <row r="11" spans="1:3" x14ac:dyDescent="0.2">
      <c r="A11" t="s">
        <v>37</v>
      </c>
      <c r="B11">
        <f>IF('ORDER LIST'!$H$6=0,0,1)</f>
        <v>1</v>
      </c>
      <c r="C11">
        <v>1</v>
      </c>
    </row>
    <row r="12" spans="1:3" x14ac:dyDescent="0.2">
      <c r="A12" t="s">
        <v>38</v>
      </c>
      <c r="B12">
        <f>IF('ORDER LIST'!$H$6=0,0,1)</f>
        <v>1</v>
      </c>
      <c r="C12">
        <v>1</v>
      </c>
    </row>
    <row r="13" spans="1:3" x14ac:dyDescent="0.2">
      <c r="A13" t="s">
        <v>39</v>
      </c>
      <c r="B13" s="2">
        <f>'ORDER LIST'!$H$6</f>
        <v>0.1</v>
      </c>
      <c r="C13">
        <v>5</v>
      </c>
    </row>
    <row r="14" spans="1:3" x14ac:dyDescent="0.2">
      <c r="A14" t="s">
        <v>40</v>
      </c>
      <c r="B14">
        <f>IF('ORDER LIST'!$H$6=0,0,1)</f>
        <v>1</v>
      </c>
      <c r="C14">
        <v>1</v>
      </c>
    </row>
    <row r="15" spans="1:3" x14ac:dyDescent="0.2">
      <c r="A15" t="s">
        <v>41</v>
      </c>
      <c r="B15" s="2">
        <f>'ORDER LIST'!$H$6</f>
        <v>0.1</v>
      </c>
      <c r="C15">
        <v>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ORDER LIST</vt:lpstr>
      <vt:lpstr>_SERVICE_</vt:lpstr>
      <vt:lpstr>__Anonymous_Sheet_DB__1</vt:lpstr>
      <vt:lpstr>'ORDER LIST'!Область_печати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Семёнов Олег</dc:creator>
  <cp:lastModifiedBy>PGP-user</cp:lastModifiedBy>
  <cp:lastPrinted>2019-08-01T09:19:00Z</cp:lastPrinted>
  <dcterms:created xsi:type="dcterms:W3CDTF">2017-05-10T09:22:00Z</dcterms:created>
  <dcterms:modified xsi:type="dcterms:W3CDTF">2024-06-20T14:16:02Z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5FAE99B89951434AB970E62F74E0F806</vt:lpwstr>
  </property>
  <property fmtid="{D5CDD505-2E9C-101B-9397-08002B2CF9AE}" pid="3" name="KSOProductBuildVer">
    <vt:lpwstr>2057-11.2.0.11486</vt:lpwstr>
  </property>
</Properties>
</file>